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hvl365-my.sharepoint.com/personal/johnra_hvl_no/Documents/1 Prosjekt/Fagsenter PROM/HUfthammer/"/>
    </mc:Choice>
  </mc:AlternateContent>
  <xr:revisionPtr revIDLastSave="35" documentId="8_{A87996AA-D881-4163-8A4D-94907DACECEF}" xr6:coauthVersionLast="47" xr6:coauthVersionMax="47" xr10:uidLastSave="{94246B0D-75BE-4E0A-8C0A-E6E9AF8C63FD}"/>
  <bookViews>
    <workbookView xWindow="-108" yWindow="-108" windowWidth="41496" windowHeight="16896" xr2:uid="{00000000-000D-0000-FFFF-FFFF00000000}"/>
  </bookViews>
  <sheets>
    <sheet name="RAND-36 normkalkulator" sheetId="2" r:id="rId1"/>
    <sheet name="Talmateriale" sheetId="5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4" i="5" l="1"/>
  <c r="M23" i="5"/>
  <c r="M22" i="5"/>
  <c r="M21" i="5"/>
  <c r="M20" i="5"/>
  <c r="M19" i="5"/>
  <c r="M18" i="5"/>
  <c r="M17" i="5"/>
  <c r="L24" i="5"/>
  <c r="L23" i="5"/>
  <c r="L22" i="5"/>
  <c r="L21" i="5"/>
  <c r="L20" i="5"/>
  <c r="L19" i="5"/>
  <c r="L18" i="5"/>
  <c r="L17" i="5"/>
  <c r="K24" i="5"/>
  <c r="K23" i="5"/>
  <c r="K22" i="5"/>
  <c r="K21" i="5"/>
  <c r="K20" i="5"/>
  <c r="K19" i="5"/>
  <c r="K18" i="5"/>
  <c r="K17" i="5"/>
  <c r="J24" i="5"/>
  <c r="J23" i="5"/>
  <c r="J22" i="5"/>
  <c r="J21" i="5"/>
  <c r="J20" i="5"/>
  <c r="J19" i="5"/>
  <c r="J18" i="5"/>
  <c r="J17" i="5"/>
  <c r="I24" i="5"/>
  <c r="I23" i="5"/>
  <c r="I22" i="5"/>
  <c r="H24" i="5"/>
  <c r="H23" i="5"/>
  <c r="H22" i="5"/>
  <c r="G24" i="5"/>
  <c r="G23" i="5"/>
  <c r="G22" i="5"/>
  <c r="G21" i="5"/>
  <c r="G20" i="5"/>
  <c r="G19" i="5"/>
  <c r="G18" i="5"/>
  <c r="G17" i="5"/>
  <c r="I21" i="5"/>
  <c r="I20" i="5"/>
  <c r="I19" i="5"/>
  <c r="I18" i="5"/>
  <c r="I17" i="5"/>
  <c r="H21" i="5"/>
  <c r="H20" i="5"/>
  <c r="H19" i="5"/>
  <c r="H18" i="5"/>
  <c r="H17" i="5"/>
  <c r="F24" i="5"/>
  <c r="F23" i="5"/>
  <c r="F22" i="5"/>
  <c r="F21" i="5"/>
  <c r="F20" i="5"/>
  <c r="F19" i="5"/>
  <c r="F18" i="5"/>
  <c r="F17" i="5"/>
  <c r="E24" i="5"/>
  <c r="E23" i="5"/>
  <c r="E22" i="5"/>
  <c r="E21" i="5"/>
  <c r="E20" i="5"/>
  <c r="E19" i="5"/>
  <c r="E18" i="5"/>
  <c r="E17" i="5"/>
  <c r="D24" i="5"/>
  <c r="D23" i="5"/>
  <c r="D22" i="5"/>
  <c r="D21" i="5"/>
  <c r="D20" i="5"/>
  <c r="D19" i="5"/>
  <c r="D17" i="5"/>
  <c r="D18" i="5"/>
  <c r="C24" i="5"/>
  <c r="C23" i="5"/>
  <c r="C22" i="5"/>
  <c r="C21" i="5"/>
  <c r="C20" i="5"/>
  <c r="C19" i="5"/>
  <c r="C18" i="5"/>
  <c r="C17" i="5"/>
  <c r="B24" i="5"/>
  <c r="B23" i="5"/>
  <c r="B22" i="5"/>
  <c r="B21" i="5"/>
  <c r="B20" i="5"/>
  <c r="B19" i="5"/>
  <c r="B18" i="5"/>
  <c r="B17" i="5"/>
  <c r="B8" i="2"/>
  <c r="C8" i="2"/>
  <c r="D8" i="2" l="1"/>
  <c r="N22" i="5"/>
  <c r="N20" i="5"/>
  <c r="N21" i="5"/>
  <c r="N23" i="5"/>
  <c r="N17" i="5"/>
  <c r="N19" i="5"/>
  <c r="N24" i="5"/>
  <c r="N18" i="5"/>
  <c r="O18" i="5" l="1"/>
  <c r="F3" i="2" s="1"/>
  <c r="O24" i="5"/>
  <c r="F9" i="2" s="1"/>
  <c r="O17" i="5"/>
  <c r="F2" i="2" s="1"/>
  <c r="O21" i="5"/>
  <c r="F6" i="2" s="1"/>
  <c r="O19" i="5"/>
  <c r="F4" i="2" s="1"/>
  <c r="O23" i="5"/>
  <c r="F8" i="2" s="1"/>
  <c r="O20" i="5"/>
  <c r="F5" i="2" s="1"/>
  <c r="O22" i="5"/>
  <c r="F7" i="2" s="1"/>
  <c r="O25" i="5" l="1"/>
  <c r="F10" i="2" s="1"/>
  <c r="O26" i="5"/>
  <c r="F11" i="2" s="1"/>
</calcChain>
</file>

<file path=xl/sharedStrings.xml><?xml version="1.0" encoding="utf-8"?>
<sst xmlns="http://schemas.openxmlformats.org/spreadsheetml/2006/main" count="68" uniqueCount="37">
  <si>
    <t>30-39</t>
  </si>
  <si>
    <t>40-49</t>
  </si>
  <si>
    <t>50-59</t>
  </si>
  <si>
    <t>60-69</t>
  </si>
  <si>
    <t>30-39 kvinner</t>
  </si>
  <si>
    <t>30-39 menn</t>
  </si>
  <si>
    <t>40-49 kvinner</t>
  </si>
  <si>
    <t>40-49 menn</t>
  </si>
  <si>
    <t>50-59 kvinner</t>
  </si>
  <si>
    <t>50-59 menn</t>
  </si>
  <si>
    <t>60-69 kvinner</t>
  </si>
  <si>
    <t>60-69 menn</t>
  </si>
  <si>
    <t>SUM</t>
  </si>
  <si>
    <t>70 +</t>
  </si>
  <si>
    <t>N</t>
  </si>
  <si>
    <t>Alder</t>
  </si>
  <si>
    <t>Kvinner</t>
  </si>
  <si>
    <t>Menn</t>
  </si>
  <si>
    <t>Snitt norm</t>
  </si>
  <si>
    <t>Fysisk funksjon</t>
  </si>
  <si>
    <t>Fysisk rollefunksjon</t>
  </si>
  <si>
    <t>Kroppssmerter</t>
  </si>
  <si>
    <t>Genrell helse</t>
  </si>
  <si>
    <t>Vitalitet</t>
  </si>
  <si>
    <t>Sosial funksjon</t>
  </si>
  <si>
    <t>Emosjonell rollefunksjon</t>
  </si>
  <si>
    <t>Mental helse</t>
  </si>
  <si>
    <t>&lt; 30 menn</t>
  </si>
  <si>
    <t xml:space="preserve">&lt; 30 kvinner  </t>
  </si>
  <si>
    <t>&lt;30</t>
  </si>
  <si>
    <t>&gt;70 kvinner</t>
  </si>
  <si>
    <t>&gt;70 menn</t>
  </si>
  <si>
    <t xml:space="preserve">Ikkje endre tal her. </t>
  </si>
  <si>
    <t>PCS</t>
  </si>
  <si>
    <t>MCS</t>
  </si>
  <si>
    <t>RAND-36</t>
  </si>
  <si>
    <t>Sum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</si>
</sst>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0.0000"/>
    <numFmt numFmtId="165" formatCode="0.0"/>
  </numFmts>
  <fonts count="9" x14ac:knownFonts="1">
    <font>
      <sz val="10"/>
      <name val="Arial"/>
    </font>
    <font>
      <sz val="8"/>
      <name val="Arial"/>
    </font>
    <font>
      <b/>
      <sz val="10"/>
      <color indexed="10"/>
      <name val="Arial"/>
      <family val="2"/>
    </font>
    <font>
      <b/>
      <sz val="10"/>
      <color rgb="FFFF0000"/>
      <name val="Arial"/>
      <family val="2"/>
    </font>
    <font>
      <sz val="9"/>
      <color indexed="60"/>
      <name val="Arial"/>
    </font>
    <font>
      <sz val="10"/>
      <name val="Arial"/>
      <family val="2"/>
    </font>
    <font>
      <sz val="9"/>
      <color indexed="61"/>
      <name val="Arial"/>
      <family val="2"/>
    </font>
    <font>
      <b/>
      <sz val="12"/>
      <name val="Arial"/>
      <family val="2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2"/>
      </left>
      <right style="thin">
        <color indexed="62"/>
      </right>
      <top style="thin">
        <color indexed="63"/>
      </top>
      <bottom style="thin">
        <color indexed="63"/>
      </bottom>
      <diagonal/>
    </border>
  </borders>
  <cellStyleXfs count="2">
    <xf numFmtId="0" fontId="0" fillId="0" borderId="0"/>
    <xf numFmtId="0" fontId="5" fillId="0" borderId="0"/>
  </cellStyleXfs>
  <cellXfs count="25">
    <xf numFmtId="0" fontId="0" fillId="0" borderId="0" xfId="0"/>
    <xf numFmtId="0" fontId="0" fillId="0" borderId="0" xfId="0" applyAlignment="1">
      <alignment horizontal="center"/>
    </xf>
    <xf numFmtId="2" fontId="0" fillId="0" borderId="0" xfId="0" applyNumberFormat="1"/>
    <xf numFmtId="0" fontId="2" fillId="0" borderId="0" xfId="0" applyFont="1"/>
    <xf numFmtId="0" fontId="3" fillId="0" borderId="0" xfId="0" applyFont="1"/>
    <xf numFmtId="164" fontId="4" fillId="0" borderId="0" xfId="0" applyNumberFormat="1" applyFont="1" applyAlignment="1">
      <alignment horizontal="right" vertical="top"/>
    </xf>
    <xf numFmtId="0" fontId="5" fillId="0" borderId="0" xfId="0" applyFont="1"/>
    <xf numFmtId="2" fontId="5" fillId="0" borderId="0" xfId="0" applyNumberFormat="1" applyFont="1"/>
    <xf numFmtId="0" fontId="5" fillId="0" borderId="0" xfId="0" applyFont="1" applyAlignment="1">
      <alignment horizontal="left"/>
    </xf>
    <xf numFmtId="0" fontId="5" fillId="0" borderId="0" xfId="1"/>
    <xf numFmtId="164" fontId="6" fillId="0" borderId="0" xfId="1" applyNumberFormat="1" applyFont="1" applyAlignment="1">
      <alignment horizontal="right" vertical="top"/>
    </xf>
    <xf numFmtId="2" fontId="5" fillId="0" borderId="0" xfId="0" applyNumberFormat="1" applyFont="1" applyAlignment="1">
      <alignment vertical="top"/>
    </xf>
    <xf numFmtId="165" fontId="5" fillId="0" borderId="0" xfId="0" applyNumberFormat="1" applyFont="1" applyAlignment="1">
      <alignment vertical="top"/>
    </xf>
    <xf numFmtId="165" fontId="5" fillId="0" borderId="0" xfId="1" applyNumberFormat="1" applyAlignment="1">
      <alignment horizontal="right" vertical="top"/>
    </xf>
    <xf numFmtId="165" fontId="5" fillId="0" borderId="2" xfId="1" applyNumberFormat="1" applyBorder="1" applyAlignment="1">
      <alignment horizontal="right" vertical="top"/>
    </xf>
    <xf numFmtId="165" fontId="5" fillId="0" borderId="0" xfId="0" applyNumberFormat="1" applyFont="1"/>
    <xf numFmtId="0" fontId="7" fillId="2" borderId="1" xfId="0" applyFont="1" applyFill="1" applyBorder="1" applyAlignment="1">
      <alignment horizontal="left"/>
    </xf>
    <xf numFmtId="0" fontId="7" fillId="2" borderId="1" xfId="0" applyFont="1" applyFill="1" applyBorder="1" applyAlignment="1">
      <alignment horizontal="center"/>
    </xf>
    <xf numFmtId="0" fontId="8" fillId="0" borderId="1" xfId="0" applyFont="1" applyBorder="1" applyAlignment="1">
      <alignment horizontal="left"/>
    </xf>
    <xf numFmtId="0" fontId="8" fillId="3" borderId="1" xfId="0" applyFont="1" applyFill="1" applyBorder="1" applyAlignment="1">
      <alignment horizontal="center"/>
    </xf>
    <xf numFmtId="0" fontId="8" fillId="0" borderId="1" xfId="0" applyFont="1" applyBorder="1" applyAlignment="1">
      <alignment horizontal="center"/>
    </xf>
    <xf numFmtId="165" fontId="8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0" fontId="7" fillId="0" borderId="1" xfId="0" applyFont="1" applyBorder="1" applyAlignment="1">
      <alignment horizontal="center"/>
    </xf>
    <xf numFmtId="0" fontId="8" fillId="0" borderId="1" xfId="0" applyFont="1" applyBorder="1"/>
  </cellXfs>
  <cellStyles count="2">
    <cellStyle name="Normal" xfId="0" builtinId="0"/>
    <cellStyle name="Normal_Snitt" xfId="1" xr:uid="{B35F73EC-A5A6-4D5E-BD60-22D71B82F697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</xdr:colOff>
      <xdr:row>12</xdr:row>
      <xdr:rowOff>30480</xdr:rowOff>
    </xdr:from>
    <xdr:to>
      <xdr:col>8</xdr:col>
      <xdr:colOff>86995</xdr:colOff>
      <xdr:row>33</xdr:row>
      <xdr:rowOff>9525</xdr:rowOff>
    </xdr:to>
    <xdr:sp macro="" textlink="">
      <xdr:nvSpPr>
        <xdr:cNvPr id="3" name="Text Box 1025">
          <a:extLst>
            <a:ext uri="{FF2B5EF4-FFF2-40B4-BE49-F238E27FC236}">
              <a16:creationId xmlns:a16="http://schemas.microsoft.com/office/drawing/2014/main" id="{8D026A36-0212-45AD-AB8F-10C97CC9C79E}"/>
            </a:ext>
          </a:extLst>
        </xdr:cNvPr>
        <xdr:cNvSpPr txBox="1">
          <a:spLocks noChangeArrowheads="1"/>
        </xdr:cNvSpPr>
      </xdr:nvSpPr>
      <xdr:spPr bwMode="auto">
        <a:xfrm>
          <a:off x="30480" y="2306955"/>
          <a:ext cx="7724140" cy="3379470"/>
        </a:xfrm>
        <a:prstGeom prst="rect">
          <a:avLst/>
        </a:prstGeom>
        <a:solidFill>
          <a:schemeClr val="bg2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lnSpc>
              <a:spcPts val="1000"/>
            </a:lnSpc>
            <a:defRPr sz="1000"/>
          </a:pPr>
          <a:endParaRPr lang="nb-NO" sz="1600" b="1" i="0" u="none" strike="noStrike" baseline="0">
            <a:solidFill>
              <a:srgbClr val="C00000"/>
            </a:solidFill>
            <a:latin typeface="+mn-lt"/>
            <a:cs typeface="Arial"/>
          </a:endParaRPr>
        </a:p>
        <a:p>
          <a:pPr algn="l" rtl="0">
            <a:lnSpc>
              <a:spcPts val="1100"/>
            </a:lnSpc>
            <a:defRPr sz="1000"/>
          </a:pPr>
          <a:r>
            <a:rPr lang="nb-NO" sz="1600" b="1" i="0" u="none" strike="noStrike" baseline="0">
              <a:solidFill>
                <a:srgbClr val="C00000"/>
              </a:solidFill>
              <a:latin typeface="+mn-lt"/>
              <a:cs typeface="Arial"/>
            </a:rPr>
            <a:t>RAND-36 NORMKALKULATOR</a:t>
          </a:r>
        </a:p>
        <a:p>
          <a:pPr algn="l" rtl="0">
            <a:lnSpc>
              <a:spcPts val="1000"/>
            </a:lnSpc>
            <a:defRPr sz="1000"/>
          </a:pPr>
          <a:endParaRPr lang="nb-NO" sz="1200" b="1" i="0" u="none" strike="noStrike" baseline="0">
            <a:solidFill>
              <a:srgbClr val="000000"/>
            </a:solidFill>
            <a:latin typeface="+mn-lt"/>
            <a:cs typeface="Arial"/>
          </a:endParaRPr>
        </a:p>
        <a:p>
          <a:pPr algn="l" rtl="0">
            <a:lnSpc>
              <a:spcPts val="1100"/>
            </a:lnSpc>
            <a:defRPr sz="1000"/>
          </a:pPr>
          <a:r>
            <a:rPr lang="nb-NO" sz="1200" b="1" i="0" u="none" strike="noStrike" baseline="0">
              <a:solidFill>
                <a:srgbClr val="000000"/>
              </a:solidFill>
              <a:latin typeface="+mn-lt"/>
              <a:cs typeface="Arial"/>
            </a:rPr>
            <a:t>Slik gjer du det: </a:t>
          </a:r>
          <a:r>
            <a:rPr lang="nb-NO" sz="1200" b="0" i="0" u="none" strike="noStrike" baseline="0">
              <a:solidFill>
                <a:srgbClr val="000000"/>
              </a:solidFill>
              <a:latin typeface="+mn-lt"/>
              <a:cs typeface="Arial"/>
            </a:rPr>
            <a:t>Basert på fordeling i kjønn og alder i den populasjonen du vil lage normskår for, fyller du ut dei gule felta ovanfor. </a:t>
          </a:r>
          <a:r>
            <a:rPr lang="nb-NO" sz="1200" b="1" i="0" u="sng" strike="noStrike" baseline="0">
              <a:solidFill>
                <a:srgbClr val="000000"/>
              </a:solidFill>
              <a:latin typeface="+mn-lt"/>
              <a:cs typeface="Arial"/>
            </a:rPr>
            <a:t>Endre kun tal i dei gule felta</a:t>
          </a:r>
          <a:r>
            <a:rPr lang="nb-NO" sz="1200" b="0" i="0" u="sng" strike="noStrike" baseline="0">
              <a:solidFill>
                <a:srgbClr val="000000"/>
              </a:solidFill>
              <a:latin typeface="+mn-lt"/>
              <a:cs typeface="Arial"/>
            </a:rPr>
            <a:t>.  </a:t>
          </a:r>
          <a:r>
            <a:rPr lang="nb-NO" sz="1200" b="0" i="0" u="none" strike="noStrike" baseline="0">
              <a:solidFill>
                <a:srgbClr val="000000"/>
              </a:solidFill>
              <a:latin typeface="+mn-lt"/>
              <a:cs typeface="Arial"/>
            </a:rPr>
            <a:t>Du kan deretter bruke ein one-sample t-test for undersøke forskjell i RAND-36 skår mellom studiepopulasjon og normpopulasjon. </a:t>
          </a:r>
          <a:r>
            <a:rPr lang="nb-NO" sz="1200" b="0" i="0" baseline="0">
              <a:effectLst/>
              <a:latin typeface="+mn-lt"/>
              <a:ea typeface="+mn-ea"/>
              <a:cs typeface="+mn-cs"/>
            </a:rPr>
            <a:t>Effektstorleik (z-skår) bereknast ved å dividere forskjellen i snittskår mellom studiepopulasjon og normpopulasjon, med standardsavviket i studiepopulasjonen. </a:t>
          </a:r>
          <a:endParaRPr lang="nb-NO" sz="1200" b="0" i="0" u="sng" strike="noStrike" baseline="0">
            <a:solidFill>
              <a:srgbClr val="000000"/>
            </a:solidFill>
            <a:latin typeface="+mn-lt"/>
            <a:cs typeface="Arial"/>
          </a:endParaRPr>
        </a:p>
        <a:p>
          <a:pPr algn="l" rtl="0">
            <a:lnSpc>
              <a:spcPts val="1000"/>
            </a:lnSpc>
            <a:defRPr sz="1000"/>
          </a:pPr>
          <a:endParaRPr lang="nb-NO" sz="1200" b="1" i="0" u="none" strike="noStrike" baseline="0">
            <a:solidFill>
              <a:srgbClr val="C00000"/>
            </a:solidFill>
            <a:latin typeface="+mn-lt"/>
            <a:cs typeface="Arial"/>
          </a:endParaRPr>
        </a:p>
        <a:p>
          <a:pPr algn="l" rtl="0">
            <a:lnSpc>
              <a:spcPts val="1000"/>
            </a:lnSpc>
            <a:defRPr sz="1000"/>
          </a:pPr>
          <a:endParaRPr lang="nb-NO" sz="1400" b="1" i="0" u="none" strike="noStrike" baseline="0">
            <a:solidFill>
              <a:srgbClr val="C00000"/>
            </a:solidFill>
            <a:latin typeface="+mn-lt"/>
            <a:cs typeface="Arial"/>
          </a:endParaRPr>
        </a:p>
        <a:p>
          <a:pPr algn="l" rtl="0">
            <a:lnSpc>
              <a:spcPts val="1000"/>
            </a:lnSpc>
            <a:defRPr sz="1000"/>
          </a:pPr>
          <a:r>
            <a:rPr lang="nb-NO" sz="1400" b="1" i="0" u="none" strike="noStrike" baseline="0">
              <a:solidFill>
                <a:srgbClr val="C00000"/>
              </a:solidFill>
              <a:latin typeface="+mn-lt"/>
              <a:cs typeface="Arial"/>
            </a:rPr>
            <a:t>Referansar</a:t>
          </a:r>
          <a:endParaRPr lang="nb-NO" sz="1400" b="0" i="0" u="none" strike="noStrike" baseline="0">
            <a:solidFill>
              <a:srgbClr val="C00000"/>
            </a:solidFill>
            <a:latin typeface="+mn-lt"/>
            <a:cs typeface="Arial"/>
          </a:endParaRPr>
        </a:p>
        <a:p>
          <a:pPr algn="l" rtl="0">
            <a:lnSpc>
              <a:spcPts val="1000"/>
            </a:lnSpc>
            <a:defRPr sz="1000"/>
          </a:pPr>
          <a:endParaRPr lang="nb-NO" sz="1200" b="0" i="0" u="none" strike="noStrike" baseline="0">
            <a:solidFill>
              <a:srgbClr val="000000"/>
            </a:solidFill>
            <a:latin typeface="+mn-lt"/>
            <a:cs typeface="Arial"/>
          </a:endParaRPr>
        </a:p>
        <a:p>
          <a:pPr algn="l" rtl="0">
            <a:lnSpc>
              <a:spcPts val="1100"/>
            </a:lnSpc>
            <a:defRPr sz="1000"/>
          </a:pPr>
          <a:r>
            <a:rPr lang="nb-NO" sz="1200" b="1" i="0" u="none" strike="noStrike" baseline="0">
              <a:solidFill>
                <a:srgbClr val="000000"/>
              </a:solidFill>
              <a:latin typeface="+mn-lt"/>
              <a:cs typeface="Arial"/>
            </a:rPr>
            <a:t>Metode for å rekne ut PCS og MCS på RAND-12: </a:t>
          </a:r>
          <a:r>
            <a:rPr lang="nb-NO" sz="1200" b="0" i="0" u="none" strike="noStrike" baseline="0">
              <a:solidFill>
                <a:srgbClr val="000000"/>
              </a:solidFill>
              <a:latin typeface="+mn-lt"/>
              <a:cs typeface="Arial"/>
            </a:rPr>
            <a:t> Andersen, J.R., Breivik, K., Engelund, I.E. et al. Correlated physical and mental health composite scores for the RAND-36 and RAND-12 health surveys: can we keep them simple?. Health Qual Life Outcomes 20, 89 (2022). https://doi.org/10.1186/s12955-022-01992-0</a:t>
          </a:r>
        </a:p>
        <a:p>
          <a:pPr algn="l" rtl="0">
            <a:lnSpc>
              <a:spcPts val="1100"/>
            </a:lnSpc>
            <a:defRPr sz="1000"/>
          </a:pPr>
          <a:endParaRPr lang="nb-NO" sz="1200" b="0" i="0" u="none" strike="noStrike" baseline="0">
            <a:solidFill>
              <a:srgbClr val="000000"/>
            </a:solidFill>
            <a:latin typeface="+mn-lt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nb-NO" sz="1200" b="1" i="0" baseline="0">
              <a:effectLst/>
              <a:latin typeface="+mn-lt"/>
              <a:ea typeface="+mn-ea"/>
              <a:cs typeface="+mn-cs"/>
            </a:rPr>
            <a:t>Metode for å rekne ut normadata justert for kjønn og alder: </a:t>
          </a:r>
          <a:r>
            <a:rPr lang="nb-NO" sz="1200" b="0" i="0" baseline="0">
              <a:effectLst/>
              <a:latin typeface="+mn-lt"/>
              <a:ea typeface="+mn-ea"/>
              <a:cs typeface="+mn-cs"/>
            </a:rPr>
            <a:t>Hjermstad MJ et al. 2007. Using reference data on quality of life- the importance of adjusting for age and gender, exemplified by the EORTC QLQ-C30 (+3). https://doi.org/10.1016/S0959-8049(98)00136-1.</a:t>
          </a:r>
        </a:p>
        <a:p>
          <a:pPr marL="0" marR="0" lvl="0" indent="0" algn="l" defTabSz="914400" rtl="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nb-NO" sz="1200" b="0" i="0" baseline="0"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rtl="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nb-NO" sz="1200" b="1" i="0" baseline="0">
              <a:effectLst/>
              <a:latin typeface="+mn-lt"/>
              <a:ea typeface="+mn-ea"/>
              <a:cs typeface="+mn-cs"/>
            </a:rPr>
            <a:t>Kjelde for normdata</a:t>
          </a:r>
          <a:r>
            <a:rPr lang="nb-NO" sz="1200" b="0" i="0" baseline="0">
              <a:effectLst/>
              <a:latin typeface="+mn-lt"/>
              <a:ea typeface="+mn-ea"/>
              <a:cs typeface="+mn-cs"/>
            </a:rPr>
            <a:t>: Jacobsen, E.L., Bye, A., Aass, N. et al. Norwegian reference values for the Short-Form Health Survey 36: development over time. Qual Life Res 27, 1201–1212 (2018). https://doi.org/10.1007/s11136-017-1684-4</a:t>
          </a:r>
        </a:p>
        <a:p>
          <a:pPr marL="0" marR="0" lvl="0" indent="0" algn="l" defTabSz="914400" rtl="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nb-NO" sz="1200" b="0" i="0" baseline="0"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rtl="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nn-NO" sz="1200" b="0" i="0" u="none" strike="noStrike">
              <a:effectLst/>
              <a:latin typeface="+mn-lt"/>
              <a:ea typeface="+mn-ea"/>
              <a:cs typeface="+mn-cs"/>
            </a:rPr>
            <a:t>Merk at normpopulasjonen har få personar &gt;80</a:t>
          </a:r>
          <a:r>
            <a:rPr lang="nn-NO" sz="1200" b="0" i="0" u="none" strike="noStrike" baseline="0">
              <a:effectLst/>
              <a:latin typeface="+mn-lt"/>
              <a:ea typeface="+mn-ea"/>
              <a:cs typeface="+mn-cs"/>
            </a:rPr>
            <a:t> år, og at dette er ein viktig avgrensing når ein studierar utval med høg snittalder. Eldste alderkategori er derfor ≥ 70 år i denne normkalkulatoren. </a:t>
          </a:r>
          <a:endParaRPr lang="nn-NO" sz="1200" b="0" i="0" u="none" strike="noStrike"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rtl="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nn-NO" sz="1200" b="0" i="0" u="none" strike="noStrike"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rtl="0" eaLnBrk="1" fontAlgn="auto" latinLnBrk="0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nn-NO" sz="1200" b="0" i="0" u="none" strike="noStrike"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rtl="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nn-NO" sz="1100">
            <a:effectLst/>
            <a:latin typeface="+mn-lt"/>
          </a:endParaRPr>
        </a:p>
        <a:p>
          <a:pPr algn="l" rtl="0">
            <a:lnSpc>
              <a:spcPts val="900"/>
            </a:lnSpc>
            <a:defRPr sz="1000"/>
          </a:pPr>
          <a:endParaRPr lang="nb-NO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lnSpc>
              <a:spcPts val="900"/>
            </a:lnSpc>
            <a:defRPr sz="1000"/>
          </a:pPr>
          <a:endParaRPr lang="nb-NO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lnSpc>
              <a:spcPts val="800"/>
            </a:lnSpc>
            <a:defRPr sz="1000"/>
          </a:pPr>
          <a:endParaRPr lang="nb-NO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lnSpc>
              <a:spcPts val="800"/>
            </a:lnSpc>
            <a:defRPr sz="1000"/>
          </a:pPr>
          <a:endParaRPr lang="nb-NO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1"/>
  <sheetViews>
    <sheetView tabSelected="1" workbookViewId="0">
      <selection activeCell="K27" sqref="K27"/>
    </sheetView>
  </sheetViews>
  <sheetFormatPr baseColWidth="10" defaultRowHeight="13.2" x14ac:dyDescent="0.25"/>
  <cols>
    <col min="1" max="1" width="17.44140625" customWidth="1"/>
    <col min="4" max="4" width="13" customWidth="1"/>
    <col min="5" max="5" width="25.44140625" customWidth="1"/>
    <col min="6" max="7" width="12.44140625" customWidth="1"/>
  </cols>
  <sheetData>
    <row r="1" spans="1:14" ht="15.6" x14ac:dyDescent="0.3">
      <c r="A1" s="16" t="s">
        <v>15</v>
      </c>
      <c r="B1" s="17" t="s">
        <v>16</v>
      </c>
      <c r="C1" s="17" t="s">
        <v>17</v>
      </c>
      <c r="D1" s="17" t="s">
        <v>14</v>
      </c>
      <c r="E1" s="17" t="s">
        <v>35</v>
      </c>
      <c r="F1" s="17" t="s">
        <v>18</v>
      </c>
      <c r="M1" s="1"/>
    </row>
    <row r="2" spans="1:14" ht="15" x14ac:dyDescent="0.25">
      <c r="A2" s="18" t="s">
        <v>29</v>
      </c>
      <c r="B2" s="19">
        <v>1</v>
      </c>
      <c r="C2" s="19">
        <v>1</v>
      </c>
      <c r="D2" s="20"/>
      <c r="E2" s="18" t="s">
        <v>19</v>
      </c>
      <c r="F2" s="21">
        <f>Talmateriale!O17</f>
        <v>88.338185279281745</v>
      </c>
      <c r="M2" s="2"/>
      <c r="N2" s="1"/>
    </row>
    <row r="3" spans="1:14" ht="15" x14ac:dyDescent="0.25">
      <c r="A3" s="18" t="s">
        <v>0</v>
      </c>
      <c r="B3" s="19">
        <v>1</v>
      </c>
      <c r="C3" s="19">
        <v>1</v>
      </c>
      <c r="D3" s="20"/>
      <c r="E3" s="18" t="s">
        <v>20</v>
      </c>
      <c r="F3" s="21">
        <f>Talmateriale!O18</f>
        <v>78.390657509237784</v>
      </c>
      <c r="M3" s="2"/>
      <c r="N3" s="2"/>
    </row>
    <row r="4" spans="1:14" ht="15" x14ac:dyDescent="0.25">
      <c r="A4" s="18" t="s">
        <v>1</v>
      </c>
      <c r="B4" s="19">
        <v>1</v>
      </c>
      <c r="C4" s="19">
        <v>1</v>
      </c>
      <c r="D4" s="20"/>
      <c r="E4" s="18" t="s">
        <v>21</v>
      </c>
      <c r="F4" s="21">
        <f>Talmateriale!O19</f>
        <v>75.031459630200587</v>
      </c>
      <c r="M4" s="2"/>
      <c r="N4" s="2"/>
    </row>
    <row r="5" spans="1:14" ht="15" x14ac:dyDescent="0.25">
      <c r="A5" s="18" t="s">
        <v>2</v>
      </c>
      <c r="B5" s="19">
        <v>1</v>
      </c>
      <c r="C5" s="19">
        <v>1</v>
      </c>
      <c r="D5" s="20"/>
      <c r="E5" s="18" t="s">
        <v>22</v>
      </c>
      <c r="F5" s="21">
        <f>Talmateriale!O20</f>
        <v>71.981543436606671</v>
      </c>
      <c r="M5" s="2"/>
      <c r="N5" s="2"/>
    </row>
    <row r="6" spans="1:14" ht="15" x14ac:dyDescent="0.25">
      <c r="A6" s="18" t="s">
        <v>3</v>
      </c>
      <c r="B6" s="19">
        <v>1</v>
      </c>
      <c r="C6" s="19">
        <v>1</v>
      </c>
      <c r="D6" s="20"/>
      <c r="E6" s="18" t="s">
        <v>23</v>
      </c>
      <c r="F6" s="21">
        <f>Talmateriale!O21</f>
        <v>58.382878170839568</v>
      </c>
      <c r="M6" s="2"/>
      <c r="N6" s="2"/>
    </row>
    <row r="7" spans="1:14" ht="15" x14ac:dyDescent="0.25">
      <c r="A7" s="18" t="s">
        <v>13</v>
      </c>
      <c r="B7" s="19">
        <v>1</v>
      </c>
      <c r="C7" s="19">
        <v>1</v>
      </c>
      <c r="D7" s="20"/>
      <c r="E7" s="18" t="s">
        <v>24</v>
      </c>
      <c r="F7" s="21">
        <f>Talmateriale!O22</f>
        <v>86.92001318421255</v>
      </c>
      <c r="M7" s="2"/>
      <c r="N7" s="2"/>
    </row>
    <row r="8" spans="1:14" ht="15.6" x14ac:dyDescent="0.3">
      <c r="A8" s="22" t="s">
        <v>12</v>
      </c>
      <c r="B8" s="23">
        <f>SUM(B2:B7)</f>
        <v>6</v>
      </c>
      <c r="C8" s="23">
        <f>SUM(C2:C7)</f>
        <v>6</v>
      </c>
      <c r="D8" s="23">
        <f>SUM(B8:C8)</f>
        <v>12</v>
      </c>
      <c r="E8" s="18" t="s">
        <v>25</v>
      </c>
      <c r="F8" s="21">
        <f>Talmateriale!O23</f>
        <v>87.358686140654001</v>
      </c>
      <c r="M8" s="2"/>
      <c r="N8" s="2"/>
    </row>
    <row r="9" spans="1:14" ht="15" x14ac:dyDescent="0.25">
      <c r="A9" s="18"/>
      <c r="B9" s="18"/>
      <c r="C9" s="18"/>
      <c r="D9" s="18"/>
      <c r="E9" s="18" t="s">
        <v>26</v>
      </c>
      <c r="F9" s="21">
        <f>Talmateriale!O24</f>
        <v>79.808248607457472</v>
      </c>
      <c r="M9" s="2"/>
      <c r="N9" s="2"/>
    </row>
    <row r="10" spans="1:14" ht="15" x14ac:dyDescent="0.25">
      <c r="A10" s="24"/>
      <c r="B10" s="24"/>
      <c r="C10" s="24"/>
      <c r="D10" s="24"/>
      <c r="E10" s="18" t="s">
        <v>33</v>
      </c>
      <c r="F10" s="21">
        <f>Talmateriale!O25</f>
        <v>78.4354614638317</v>
      </c>
    </row>
    <row r="11" spans="1:14" ht="15" x14ac:dyDescent="0.25">
      <c r="A11" s="24"/>
      <c r="B11" s="24"/>
      <c r="C11" s="24"/>
      <c r="D11" s="24"/>
      <c r="E11" s="18" t="s">
        <v>34</v>
      </c>
      <c r="F11" s="21">
        <f>Talmateriale!O26</f>
        <v>78.117456525790899</v>
      </c>
    </row>
  </sheetData>
  <sheetProtection algorithmName="SHA-512" hashValue="+pML9ngOap9xURNgnasAIoBcUhb4XoiXLxhWu9W4z7YoCoWYv/3eEw0QIyDdNppj6rN9frXexM6x3v4ht5aZug==" saltValue="EakdLjiLwABAe/Xw4RbUNA==" spinCount="100000" sheet="1" objects="1" scenarios="1"/>
  <protectedRanges>
    <protectedRange sqref="B2:C7" name="Område1"/>
  </protectedRanges>
  <phoneticPr fontId="0" type="noConversion"/>
  <pageMargins left="0.78740157499999996" right="0.78740157499999996" top="0.984251969" bottom="0.984251969" header="0.5" footer="0.5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42"/>
  <sheetViews>
    <sheetView zoomScaleNormal="100" workbookViewId="0">
      <selection activeCell="C38" sqref="C38"/>
    </sheetView>
  </sheetViews>
  <sheetFormatPr baseColWidth="10" defaultRowHeight="13.2" x14ac:dyDescent="0.25"/>
  <cols>
    <col min="1" max="1" width="21.6640625" customWidth="1"/>
    <col min="2" max="2" width="12.44140625" customWidth="1"/>
  </cols>
  <sheetData>
    <row r="1" spans="1:16" x14ac:dyDescent="0.25">
      <c r="A1" s="3" t="s">
        <v>32</v>
      </c>
      <c r="B1" s="1"/>
      <c r="C1" s="4"/>
    </row>
    <row r="2" spans="1:16" x14ac:dyDescent="0.25">
      <c r="B2" s="1"/>
    </row>
    <row r="3" spans="1:16" x14ac:dyDescent="0.25">
      <c r="B3" s="1"/>
    </row>
    <row r="4" spans="1:16" x14ac:dyDescent="0.25">
      <c r="A4" s="6"/>
      <c r="B4" s="6" t="s">
        <v>28</v>
      </c>
      <c r="C4" s="6" t="s">
        <v>27</v>
      </c>
      <c r="D4" s="6" t="s">
        <v>4</v>
      </c>
      <c r="E4" s="6" t="s">
        <v>5</v>
      </c>
      <c r="F4" s="6" t="s">
        <v>6</v>
      </c>
      <c r="G4" s="6" t="s">
        <v>7</v>
      </c>
      <c r="H4" s="6" t="s">
        <v>8</v>
      </c>
      <c r="I4" s="6" t="s">
        <v>9</v>
      </c>
      <c r="J4" s="6" t="s">
        <v>10</v>
      </c>
      <c r="K4" s="6" t="s">
        <v>11</v>
      </c>
      <c r="L4" s="6" t="s">
        <v>30</v>
      </c>
      <c r="M4" s="6" t="s">
        <v>31</v>
      </c>
      <c r="N4" s="6"/>
      <c r="O4" s="7"/>
      <c r="P4" s="6"/>
    </row>
    <row r="5" spans="1:16" x14ac:dyDescent="0.25">
      <c r="A5" s="8" t="s">
        <v>19</v>
      </c>
      <c r="B5" s="12">
        <v>93.208955223880565</v>
      </c>
      <c r="C5" s="13">
        <v>97.638888888888886</v>
      </c>
      <c r="D5" s="12">
        <v>94.083333333333314</v>
      </c>
      <c r="E5" s="13">
        <v>94.807956104252398</v>
      </c>
      <c r="F5" s="12">
        <v>90.720524017467213</v>
      </c>
      <c r="G5" s="13">
        <v>92.796906187624771</v>
      </c>
      <c r="H5" s="12">
        <v>87.978036175710571</v>
      </c>
      <c r="I5" s="13">
        <v>90.064599999999999</v>
      </c>
      <c r="J5" s="12">
        <v>80.762338789682573</v>
      </c>
      <c r="K5" s="13">
        <v>85.735386747291543</v>
      </c>
      <c r="L5" s="12">
        <v>71.735772357723562</v>
      </c>
      <c r="M5" s="13">
        <v>80.525525525525509</v>
      </c>
      <c r="N5" s="6"/>
      <c r="O5" s="6"/>
      <c r="P5" s="6"/>
    </row>
    <row r="6" spans="1:16" x14ac:dyDescent="0.25">
      <c r="A6" s="8" t="s">
        <v>20</v>
      </c>
      <c r="B6" s="12">
        <v>78.308823529411754</v>
      </c>
      <c r="C6" s="13">
        <v>94.444444444444443</v>
      </c>
      <c r="D6" s="12">
        <v>87.916666666666757</v>
      </c>
      <c r="E6" s="13">
        <v>90.740740740740748</v>
      </c>
      <c r="F6" s="12">
        <v>77.620087336244524</v>
      </c>
      <c r="G6" s="13">
        <v>86.395582329317307</v>
      </c>
      <c r="H6" s="12">
        <v>73.493589743589752</v>
      </c>
      <c r="I6" s="13">
        <v>82.593500000000006</v>
      </c>
      <c r="J6" s="12">
        <v>71.209150326797385</v>
      </c>
      <c r="K6" s="13">
        <v>77.149470899470941</v>
      </c>
      <c r="L6" s="12">
        <v>57.357723577235774</v>
      </c>
      <c r="M6" s="13">
        <v>63.458110516934049</v>
      </c>
      <c r="N6" s="6"/>
      <c r="O6" s="6"/>
      <c r="P6" s="6"/>
    </row>
    <row r="7" spans="1:16" x14ac:dyDescent="0.25">
      <c r="A7" s="8" t="s">
        <v>21</v>
      </c>
      <c r="B7" s="12">
        <v>76.066199999999995</v>
      </c>
      <c r="C7" s="13">
        <v>86.944444444444457</v>
      </c>
      <c r="D7" s="12">
        <v>79.833299999999994</v>
      </c>
      <c r="E7" s="13">
        <v>81.882716049382722</v>
      </c>
      <c r="F7" s="14">
        <v>70.742358078602635</v>
      </c>
      <c r="G7" s="13">
        <v>75.464071856287475</v>
      </c>
      <c r="H7" s="12">
        <v>70.471199999999996</v>
      </c>
      <c r="I7" s="13">
        <v>76.261600000000001</v>
      </c>
      <c r="J7" s="12">
        <v>68.146699999999996</v>
      </c>
      <c r="K7" s="13">
        <v>75.323529411764696</v>
      </c>
      <c r="L7" s="12">
        <v>67.343000000000004</v>
      </c>
      <c r="M7" s="13">
        <v>71.898395721925155</v>
      </c>
      <c r="N7" s="6"/>
      <c r="O7" s="6"/>
      <c r="P7" s="6"/>
    </row>
    <row r="8" spans="1:16" x14ac:dyDescent="0.25">
      <c r="A8" s="8" t="s">
        <v>22</v>
      </c>
      <c r="B8" s="12">
        <v>73.307692307692278</v>
      </c>
      <c r="C8" s="13">
        <v>74.4444444444444</v>
      </c>
      <c r="D8" s="12">
        <v>73.663793103448242</v>
      </c>
      <c r="E8" s="13">
        <v>72.098765432098773</v>
      </c>
      <c r="F8" s="12">
        <v>73.538888888888906</v>
      </c>
      <c r="G8" s="13">
        <v>73.174846625766847</v>
      </c>
      <c r="H8" s="12">
        <v>71.437747035573139</v>
      </c>
      <c r="I8" s="13">
        <v>72.583699999999993</v>
      </c>
      <c r="J8" s="12">
        <v>69.277663934426258</v>
      </c>
      <c r="K8" s="13">
        <v>71.560819892473162</v>
      </c>
      <c r="L8" s="12">
        <v>68.377659574468026</v>
      </c>
      <c r="M8" s="13">
        <v>70.312499999999957</v>
      </c>
      <c r="N8" s="6"/>
      <c r="O8" s="6"/>
      <c r="P8" s="6"/>
    </row>
    <row r="9" spans="1:16" x14ac:dyDescent="0.25">
      <c r="A9" s="8" t="s">
        <v>23</v>
      </c>
      <c r="B9" s="12">
        <v>47.68656716417911</v>
      </c>
      <c r="C9" s="13">
        <v>58.333333333333329</v>
      </c>
      <c r="D9" s="12">
        <v>54.402777777777757</v>
      </c>
      <c r="E9" s="13">
        <v>57.860082304526756</v>
      </c>
      <c r="F9" s="12">
        <v>56.149927219796197</v>
      </c>
      <c r="G9" s="13">
        <v>58.992015968063832</v>
      </c>
      <c r="H9" s="12">
        <v>56.102564102564088</v>
      </c>
      <c r="I9" s="13">
        <v>62.237699999999997</v>
      </c>
      <c r="J9" s="12">
        <v>60.466926070038902</v>
      </c>
      <c r="K9" s="13">
        <v>64.005270092226581</v>
      </c>
      <c r="L9" s="12">
        <v>60.428802588996774</v>
      </c>
      <c r="M9" s="13">
        <v>63.928571428571431</v>
      </c>
      <c r="N9" s="6"/>
      <c r="O9" s="6"/>
      <c r="P9" s="6"/>
    </row>
    <row r="10" spans="1:16" x14ac:dyDescent="0.25">
      <c r="A10" s="8" t="s">
        <v>24</v>
      </c>
      <c r="B10" s="12">
        <v>80.882352941176492</v>
      </c>
      <c r="C10" s="13">
        <v>86.458333333333343</v>
      </c>
      <c r="D10" s="12">
        <v>84.895833333333314</v>
      </c>
      <c r="E10" s="13">
        <v>90.12345679012347</v>
      </c>
      <c r="F10" s="12">
        <v>85.207423580786028</v>
      </c>
      <c r="G10" s="13">
        <v>89.520958083832355</v>
      </c>
      <c r="H10" s="12">
        <v>85.192307692307665</v>
      </c>
      <c r="I10" s="13">
        <v>89.699100000000001</v>
      </c>
      <c r="J10" s="12">
        <v>87.548262548262571</v>
      </c>
      <c r="K10" s="13">
        <v>90.441176470588232</v>
      </c>
      <c r="L10" s="12">
        <v>86.707317073170714</v>
      </c>
      <c r="M10" s="13">
        <v>86.363636363636346</v>
      </c>
      <c r="N10" s="6"/>
      <c r="O10" s="6"/>
      <c r="P10" s="6"/>
    </row>
    <row r="11" spans="1:16" x14ac:dyDescent="0.25">
      <c r="A11" s="8" t="s">
        <v>25</v>
      </c>
      <c r="B11" s="12">
        <v>78.606965174129343</v>
      </c>
      <c r="C11" s="13">
        <v>79.629629629629633</v>
      </c>
      <c r="D11" s="12">
        <v>86.666666666666671</v>
      </c>
      <c r="E11" s="13">
        <v>92.592592592592609</v>
      </c>
      <c r="F11" s="12">
        <v>88.136826783114984</v>
      </c>
      <c r="G11" s="13">
        <v>93.373493975903628</v>
      </c>
      <c r="H11" s="12">
        <v>91.634491634491653</v>
      </c>
      <c r="I11" s="13">
        <v>91.627899999999997</v>
      </c>
      <c r="J11" s="12">
        <v>89.15343915343918</v>
      </c>
      <c r="K11" s="13">
        <v>89.814814814814824</v>
      </c>
      <c r="L11" s="12">
        <v>82.828282828282866</v>
      </c>
      <c r="M11" s="13">
        <v>84.239130434782638</v>
      </c>
      <c r="N11" s="6"/>
      <c r="O11" s="6"/>
      <c r="P11" s="6"/>
    </row>
    <row r="12" spans="1:16" x14ac:dyDescent="0.25">
      <c r="A12" s="8" t="s">
        <v>26</v>
      </c>
      <c r="B12" s="12">
        <v>74.563725490196092</v>
      </c>
      <c r="C12" s="13">
        <v>75.555555555555571</v>
      </c>
      <c r="D12" s="12">
        <v>75.800000000000011</v>
      </c>
      <c r="E12" s="13">
        <v>78.716049382716051</v>
      </c>
      <c r="F12" s="12">
        <v>78.563318777292608</v>
      </c>
      <c r="G12" s="13">
        <v>80.023952095808369</v>
      </c>
      <c r="H12" s="12">
        <v>80.211538461538467</v>
      </c>
      <c r="I12" s="13">
        <v>81.523099999999999</v>
      </c>
      <c r="J12" s="12">
        <v>82.125000000000043</v>
      </c>
      <c r="K12" s="13">
        <v>83.869565217391326</v>
      </c>
      <c r="L12" s="12">
        <v>82.575907590759087</v>
      </c>
      <c r="M12" s="13">
        <v>84.171270718232037</v>
      </c>
      <c r="N12" s="6"/>
      <c r="O12" s="6"/>
      <c r="P12" s="6"/>
    </row>
    <row r="13" spans="1:16" x14ac:dyDescent="0.25">
      <c r="A13" s="8"/>
      <c r="B13" s="11"/>
      <c r="C13" s="11"/>
      <c r="D13" s="11"/>
      <c r="E13" s="11"/>
      <c r="F13" s="11"/>
      <c r="G13" s="11"/>
      <c r="H13" s="11"/>
      <c r="I13" s="7"/>
      <c r="J13" s="11"/>
      <c r="K13" s="11"/>
      <c r="L13" s="11"/>
      <c r="M13" s="11"/>
      <c r="N13" s="6"/>
      <c r="O13" s="6"/>
      <c r="P13" s="6"/>
    </row>
    <row r="14" spans="1:16" x14ac:dyDescent="0.25">
      <c r="A14" s="8"/>
      <c r="B14" s="11"/>
      <c r="C14" s="11"/>
      <c r="D14" s="11"/>
      <c r="E14" s="11"/>
      <c r="F14" s="11"/>
      <c r="G14" s="11"/>
      <c r="H14" s="11"/>
      <c r="I14" s="7"/>
      <c r="J14" s="11"/>
      <c r="K14" s="11"/>
      <c r="L14" s="11"/>
      <c r="M14" s="11"/>
      <c r="N14" s="6"/>
      <c r="O14" s="6"/>
      <c r="P14" s="6"/>
    </row>
    <row r="15" spans="1:16" x14ac:dyDescent="0.25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</row>
    <row r="16" spans="1:16" x14ac:dyDescent="0.25">
      <c r="A16" s="6"/>
      <c r="B16" s="6" t="s">
        <v>28</v>
      </c>
      <c r="C16" s="6" t="s">
        <v>27</v>
      </c>
      <c r="D16" s="6" t="s">
        <v>4</v>
      </c>
      <c r="E16" s="6" t="s">
        <v>5</v>
      </c>
      <c r="F16" s="6" t="s">
        <v>6</v>
      </c>
      <c r="G16" s="6" t="s">
        <v>7</v>
      </c>
      <c r="H16" s="6" t="s">
        <v>8</v>
      </c>
      <c r="I16" s="6" t="s">
        <v>9</v>
      </c>
      <c r="J16" s="6" t="s">
        <v>10</v>
      </c>
      <c r="K16" s="6" t="s">
        <v>11</v>
      </c>
      <c r="L16" s="6" t="s">
        <v>30</v>
      </c>
      <c r="M16" s="6" t="s">
        <v>31</v>
      </c>
      <c r="N16" s="6" t="s">
        <v>36</v>
      </c>
      <c r="O16" s="6" t="s">
        <v>18</v>
      </c>
      <c r="P16" s="6"/>
    </row>
    <row r="17" spans="1:16" x14ac:dyDescent="0.25">
      <c r="A17" s="8" t="s">
        <v>19</v>
      </c>
      <c r="B17" s="15">
        <f>'RAND-36 normkalkulator'!B2*B5</f>
        <v>93.208955223880565</v>
      </c>
      <c r="C17" s="15">
        <f>'RAND-36 normkalkulator'!C2*C5</f>
        <v>97.638888888888886</v>
      </c>
      <c r="D17" s="15">
        <f>'RAND-36 normkalkulator'!B3*D5</f>
        <v>94.083333333333314</v>
      </c>
      <c r="E17" s="15">
        <f>'RAND-36 normkalkulator'!C3*E5</f>
        <v>94.807956104252398</v>
      </c>
      <c r="F17" s="15">
        <f>'RAND-36 normkalkulator'!B4*F5</f>
        <v>90.720524017467213</v>
      </c>
      <c r="G17" s="15">
        <f>'RAND-36 normkalkulator'!C4*G5</f>
        <v>92.796906187624771</v>
      </c>
      <c r="H17" s="15">
        <f>'RAND-36 normkalkulator'!B5*H5</f>
        <v>87.978036175710571</v>
      </c>
      <c r="I17" s="15">
        <f>'RAND-36 normkalkulator'!C5*I5</f>
        <v>90.064599999999999</v>
      </c>
      <c r="J17" s="15">
        <f>'RAND-36 normkalkulator'!B6*J5</f>
        <v>80.762338789682573</v>
      </c>
      <c r="K17" s="15">
        <f>'RAND-36 normkalkulator'!C6*K5</f>
        <v>85.735386747291543</v>
      </c>
      <c r="L17" s="15">
        <f>'RAND-36 normkalkulator'!B7*L5</f>
        <v>71.735772357723562</v>
      </c>
      <c r="M17" s="15">
        <f>'RAND-36 normkalkulator'!C7*M5</f>
        <v>80.525525525525509</v>
      </c>
      <c r="N17" s="15">
        <f t="shared" ref="N17:N24" si="0">SUM(B17:M17)</f>
        <v>1060.058223351381</v>
      </c>
      <c r="O17" s="15">
        <f>N17/'RAND-36 normkalkulator'!D8</f>
        <v>88.338185279281745</v>
      </c>
      <c r="P17" s="6"/>
    </row>
    <row r="18" spans="1:16" x14ac:dyDescent="0.25">
      <c r="A18" s="8" t="s">
        <v>20</v>
      </c>
      <c r="B18" s="15">
        <f>'RAND-36 normkalkulator'!B2*B6</f>
        <v>78.308823529411754</v>
      </c>
      <c r="C18" s="15">
        <f>'RAND-36 normkalkulator'!C2*C6</f>
        <v>94.444444444444443</v>
      </c>
      <c r="D18" s="15">
        <f>'RAND-36 normkalkulator'!B3*D6</f>
        <v>87.916666666666757</v>
      </c>
      <c r="E18" s="15">
        <f>'RAND-36 normkalkulator'!C3*E6</f>
        <v>90.740740740740748</v>
      </c>
      <c r="F18" s="15">
        <f>'RAND-36 normkalkulator'!B4*F6</f>
        <v>77.620087336244524</v>
      </c>
      <c r="G18" s="15">
        <f>'RAND-36 normkalkulator'!C4*G6</f>
        <v>86.395582329317307</v>
      </c>
      <c r="H18" s="15">
        <f>'RAND-36 normkalkulator'!B5*H6</f>
        <v>73.493589743589752</v>
      </c>
      <c r="I18" s="15">
        <f>'RAND-36 normkalkulator'!C5*I6</f>
        <v>82.593500000000006</v>
      </c>
      <c r="J18" s="15">
        <f>'RAND-36 normkalkulator'!B6*J6</f>
        <v>71.209150326797385</v>
      </c>
      <c r="K18" s="15">
        <f>'RAND-36 normkalkulator'!C6*K6</f>
        <v>77.149470899470941</v>
      </c>
      <c r="L18" s="15">
        <f>'RAND-36 normkalkulator'!B7*L6</f>
        <v>57.357723577235774</v>
      </c>
      <c r="M18" s="15">
        <f>'RAND-36 normkalkulator'!C7*M6</f>
        <v>63.458110516934049</v>
      </c>
      <c r="N18" s="15">
        <f t="shared" si="0"/>
        <v>940.68789011085335</v>
      </c>
      <c r="O18" s="15">
        <f>N18/'RAND-36 normkalkulator'!D8</f>
        <v>78.390657509237784</v>
      </c>
      <c r="P18" s="6"/>
    </row>
    <row r="19" spans="1:16" x14ac:dyDescent="0.25">
      <c r="A19" s="8" t="s">
        <v>21</v>
      </c>
      <c r="B19" s="15">
        <f>'RAND-36 normkalkulator'!B2*B7</f>
        <v>76.066199999999995</v>
      </c>
      <c r="C19" s="15">
        <f>'RAND-36 normkalkulator'!C2*C7</f>
        <v>86.944444444444457</v>
      </c>
      <c r="D19" s="15">
        <f>'RAND-36 normkalkulator'!B3*D7</f>
        <v>79.833299999999994</v>
      </c>
      <c r="E19" s="15">
        <f>'RAND-36 normkalkulator'!C3*E7</f>
        <v>81.882716049382722</v>
      </c>
      <c r="F19" s="15">
        <f>'RAND-36 normkalkulator'!B4*F7</f>
        <v>70.742358078602635</v>
      </c>
      <c r="G19" s="15">
        <f>'RAND-36 normkalkulator'!C4*G7</f>
        <v>75.464071856287475</v>
      </c>
      <c r="H19" s="15">
        <f>'RAND-36 normkalkulator'!B5*H7</f>
        <v>70.471199999999996</v>
      </c>
      <c r="I19" s="15">
        <f>'RAND-36 normkalkulator'!C5*I7</f>
        <v>76.261600000000001</v>
      </c>
      <c r="J19" s="15">
        <f>'RAND-36 normkalkulator'!B6*J7</f>
        <v>68.146699999999996</v>
      </c>
      <c r="K19" s="15">
        <f>'RAND-36 normkalkulator'!C6*K7</f>
        <v>75.323529411764696</v>
      </c>
      <c r="L19" s="15">
        <f>'RAND-36 normkalkulator'!B7*L7</f>
        <v>67.343000000000004</v>
      </c>
      <c r="M19" s="15">
        <f>'RAND-36 normkalkulator'!C7*M7</f>
        <v>71.898395721925155</v>
      </c>
      <c r="N19" s="15">
        <f t="shared" si="0"/>
        <v>900.3775155624071</v>
      </c>
      <c r="O19" s="15">
        <f>N19/'RAND-36 normkalkulator'!D8</f>
        <v>75.031459630200587</v>
      </c>
      <c r="P19" s="6"/>
    </row>
    <row r="20" spans="1:16" x14ac:dyDescent="0.25">
      <c r="A20" s="8" t="s">
        <v>22</v>
      </c>
      <c r="B20" s="15">
        <f>'RAND-36 normkalkulator'!B2*B8</f>
        <v>73.307692307692278</v>
      </c>
      <c r="C20" s="15">
        <f>'RAND-36 normkalkulator'!C2*C8</f>
        <v>74.4444444444444</v>
      </c>
      <c r="D20" s="15">
        <f>'RAND-36 normkalkulator'!B3*D8</f>
        <v>73.663793103448242</v>
      </c>
      <c r="E20" s="15">
        <f>'RAND-36 normkalkulator'!C3*E8</f>
        <v>72.098765432098773</v>
      </c>
      <c r="F20" s="15">
        <f>'RAND-36 normkalkulator'!B4*F8</f>
        <v>73.538888888888906</v>
      </c>
      <c r="G20" s="15">
        <f>'RAND-36 normkalkulator'!C4*G8</f>
        <v>73.174846625766847</v>
      </c>
      <c r="H20" s="15">
        <f>'RAND-36 normkalkulator'!B5*H8</f>
        <v>71.437747035573139</v>
      </c>
      <c r="I20" s="15">
        <f>'RAND-36 normkalkulator'!C5*I8</f>
        <v>72.583699999999993</v>
      </c>
      <c r="J20" s="15">
        <f>'RAND-36 normkalkulator'!B6*J8</f>
        <v>69.277663934426258</v>
      </c>
      <c r="K20" s="15">
        <f>'RAND-36 normkalkulator'!C6*K8</f>
        <v>71.560819892473162</v>
      </c>
      <c r="L20" s="15">
        <f>'RAND-36 normkalkulator'!B7*L8</f>
        <v>68.377659574468026</v>
      </c>
      <c r="M20" s="15">
        <f>'RAND-36 normkalkulator'!C7*M8</f>
        <v>70.312499999999957</v>
      </c>
      <c r="N20" s="15">
        <f t="shared" si="0"/>
        <v>863.77852123928005</v>
      </c>
      <c r="O20" s="15">
        <f>N20/'RAND-36 normkalkulator'!D8</f>
        <v>71.981543436606671</v>
      </c>
      <c r="P20" s="6"/>
    </row>
    <row r="21" spans="1:16" x14ac:dyDescent="0.25">
      <c r="A21" s="8" t="s">
        <v>23</v>
      </c>
      <c r="B21" s="15">
        <f>'RAND-36 normkalkulator'!B2*B9</f>
        <v>47.68656716417911</v>
      </c>
      <c r="C21" s="15">
        <f>'RAND-36 normkalkulator'!C2*C9</f>
        <v>58.333333333333329</v>
      </c>
      <c r="D21" s="15">
        <f>'RAND-36 normkalkulator'!B3*D9</f>
        <v>54.402777777777757</v>
      </c>
      <c r="E21" s="15">
        <f>'RAND-36 normkalkulator'!C3*E9</f>
        <v>57.860082304526756</v>
      </c>
      <c r="F21" s="15">
        <f>'RAND-36 normkalkulator'!B4*F9</f>
        <v>56.149927219796197</v>
      </c>
      <c r="G21" s="15">
        <f>'RAND-36 normkalkulator'!C4*G9</f>
        <v>58.992015968063832</v>
      </c>
      <c r="H21" s="15">
        <f>'RAND-36 normkalkulator'!B5*H9</f>
        <v>56.102564102564088</v>
      </c>
      <c r="I21" s="15">
        <f>'RAND-36 normkalkulator'!C5*I9</f>
        <v>62.237699999999997</v>
      </c>
      <c r="J21" s="15">
        <f>'RAND-36 normkalkulator'!B6*J9</f>
        <v>60.466926070038902</v>
      </c>
      <c r="K21" s="15">
        <f>'RAND-36 normkalkulator'!C6*K9</f>
        <v>64.005270092226581</v>
      </c>
      <c r="L21" s="15">
        <f>'RAND-36 normkalkulator'!B7*L9</f>
        <v>60.428802588996774</v>
      </c>
      <c r="M21" s="15">
        <f>'RAND-36 normkalkulator'!C7*M9</f>
        <v>63.928571428571431</v>
      </c>
      <c r="N21" s="15">
        <f t="shared" si="0"/>
        <v>700.59453805007479</v>
      </c>
      <c r="O21" s="15">
        <f>N21/'RAND-36 normkalkulator'!D8</f>
        <v>58.382878170839568</v>
      </c>
      <c r="P21" s="6"/>
    </row>
    <row r="22" spans="1:16" x14ac:dyDescent="0.25">
      <c r="A22" s="8" t="s">
        <v>24</v>
      </c>
      <c r="B22" s="15">
        <f>'RAND-36 normkalkulator'!B2*B10</f>
        <v>80.882352941176492</v>
      </c>
      <c r="C22" s="15">
        <f>'RAND-36 normkalkulator'!C2*C10</f>
        <v>86.458333333333343</v>
      </c>
      <c r="D22" s="15">
        <f>'RAND-36 normkalkulator'!B3*D10</f>
        <v>84.895833333333314</v>
      </c>
      <c r="E22" s="15">
        <f>'RAND-36 normkalkulator'!C3*E10</f>
        <v>90.12345679012347</v>
      </c>
      <c r="F22" s="15">
        <f>'RAND-36 normkalkulator'!B4*F10</f>
        <v>85.207423580786028</v>
      </c>
      <c r="G22" s="15">
        <f>'RAND-36 normkalkulator'!C4*G10</f>
        <v>89.520958083832355</v>
      </c>
      <c r="H22" s="15">
        <f>'RAND-36 normkalkulator'!B5*H10</f>
        <v>85.192307692307665</v>
      </c>
      <c r="I22" s="15">
        <f>'RAND-36 normkalkulator'!C5*I10</f>
        <v>89.699100000000001</v>
      </c>
      <c r="J22" s="15">
        <f>'RAND-36 normkalkulator'!B6*J10</f>
        <v>87.548262548262571</v>
      </c>
      <c r="K22" s="15">
        <f>'RAND-36 normkalkulator'!C6*K10</f>
        <v>90.441176470588232</v>
      </c>
      <c r="L22" s="15">
        <f>'RAND-36 normkalkulator'!B7*L10</f>
        <v>86.707317073170714</v>
      </c>
      <c r="M22" s="15">
        <f>'RAND-36 normkalkulator'!C7*M10</f>
        <v>86.363636363636346</v>
      </c>
      <c r="N22" s="15">
        <f t="shared" si="0"/>
        <v>1043.0401582105505</v>
      </c>
      <c r="O22" s="15">
        <f>N22/'RAND-36 normkalkulator'!D8</f>
        <v>86.92001318421255</v>
      </c>
      <c r="P22" s="6"/>
    </row>
    <row r="23" spans="1:16" x14ac:dyDescent="0.25">
      <c r="A23" s="8" t="s">
        <v>25</v>
      </c>
      <c r="B23" s="15">
        <f>'RAND-36 normkalkulator'!B2*B11</f>
        <v>78.606965174129343</v>
      </c>
      <c r="C23" s="15">
        <f>'RAND-36 normkalkulator'!C2*C11</f>
        <v>79.629629629629633</v>
      </c>
      <c r="D23" s="15">
        <f>'RAND-36 normkalkulator'!B3*D11</f>
        <v>86.666666666666671</v>
      </c>
      <c r="E23" s="15">
        <f>'RAND-36 normkalkulator'!C3*E11</f>
        <v>92.592592592592609</v>
      </c>
      <c r="F23" s="15">
        <f>'RAND-36 normkalkulator'!B4*F11</f>
        <v>88.136826783114984</v>
      </c>
      <c r="G23" s="15">
        <f>'RAND-36 normkalkulator'!C4*G11</f>
        <v>93.373493975903628</v>
      </c>
      <c r="H23" s="15">
        <f>'RAND-36 normkalkulator'!B5*H11</f>
        <v>91.634491634491653</v>
      </c>
      <c r="I23" s="15">
        <f>'RAND-36 normkalkulator'!C5*I11</f>
        <v>91.627899999999997</v>
      </c>
      <c r="J23" s="15">
        <f>'RAND-36 normkalkulator'!B6*J11</f>
        <v>89.15343915343918</v>
      </c>
      <c r="K23" s="15">
        <f>'RAND-36 normkalkulator'!C6*K11</f>
        <v>89.814814814814824</v>
      </c>
      <c r="L23" s="15">
        <f>'RAND-36 normkalkulator'!B7*L11</f>
        <v>82.828282828282866</v>
      </c>
      <c r="M23" s="15">
        <f>'RAND-36 normkalkulator'!C7*M11</f>
        <v>84.239130434782638</v>
      </c>
      <c r="N23" s="15">
        <f t="shared" si="0"/>
        <v>1048.304233687848</v>
      </c>
      <c r="O23" s="15">
        <f>N23/'RAND-36 normkalkulator'!D8</f>
        <v>87.358686140654001</v>
      </c>
      <c r="P23" s="6"/>
    </row>
    <row r="24" spans="1:16" x14ac:dyDescent="0.25">
      <c r="A24" s="8" t="s">
        <v>26</v>
      </c>
      <c r="B24" s="15">
        <f>'RAND-36 normkalkulator'!B2*B12</f>
        <v>74.563725490196092</v>
      </c>
      <c r="C24" s="15">
        <f>'RAND-36 normkalkulator'!C2*C12</f>
        <v>75.555555555555571</v>
      </c>
      <c r="D24" s="15">
        <f>'RAND-36 normkalkulator'!B3*D12</f>
        <v>75.800000000000011</v>
      </c>
      <c r="E24" s="15">
        <f>'RAND-36 normkalkulator'!C3*E12</f>
        <v>78.716049382716051</v>
      </c>
      <c r="F24" s="15">
        <f>'RAND-36 normkalkulator'!B4*F12</f>
        <v>78.563318777292608</v>
      </c>
      <c r="G24" s="15">
        <f>'RAND-36 normkalkulator'!C4*G12</f>
        <v>80.023952095808369</v>
      </c>
      <c r="H24" s="15">
        <f>'RAND-36 normkalkulator'!B5*H12</f>
        <v>80.211538461538467</v>
      </c>
      <c r="I24" s="15">
        <f>'RAND-36 normkalkulator'!C5*I12</f>
        <v>81.523099999999999</v>
      </c>
      <c r="J24" s="15">
        <f>'RAND-36 normkalkulator'!B6*J12</f>
        <v>82.125000000000043</v>
      </c>
      <c r="K24" s="15">
        <f>'RAND-36 normkalkulator'!C6*K12</f>
        <v>83.869565217391326</v>
      </c>
      <c r="L24" s="15">
        <f>'RAND-36 normkalkulator'!B7*L12</f>
        <v>82.575907590759087</v>
      </c>
      <c r="M24" s="15">
        <f>'RAND-36 normkalkulator'!C7*M12</f>
        <v>84.171270718232037</v>
      </c>
      <c r="N24" s="15">
        <f t="shared" si="0"/>
        <v>957.69898328948966</v>
      </c>
      <c r="O24" s="15">
        <f>N24/'RAND-36 normkalkulator'!D8</f>
        <v>79.808248607457472</v>
      </c>
      <c r="P24" s="6"/>
    </row>
    <row r="25" spans="1:16" x14ac:dyDescent="0.25">
      <c r="A25" s="8" t="s">
        <v>33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15"/>
      <c r="O25" s="15">
        <f>(O17+O18+O19+O20)/4</f>
        <v>78.4354614638317</v>
      </c>
      <c r="P25" s="6"/>
    </row>
    <row r="26" spans="1:16" x14ac:dyDescent="0.25">
      <c r="A26" s="8" t="s">
        <v>34</v>
      </c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15"/>
      <c r="O26" s="15">
        <f>(O21+O22+O23+O24)/4</f>
        <v>78.117456525790899</v>
      </c>
      <c r="P26" s="6"/>
    </row>
    <row r="27" spans="1:16" x14ac:dyDescent="0.25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</row>
    <row r="30" spans="1:16" x14ac:dyDescent="0.25">
      <c r="A30" s="10"/>
      <c r="B30" s="9"/>
      <c r="C30" s="5"/>
      <c r="E30" s="5"/>
      <c r="F30" s="5"/>
    </row>
    <row r="31" spans="1:16" x14ac:dyDescent="0.25">
      <c r="A31" s="10"/>
      <c r="B31" s="9"/>
      <c r="C31" s="5"/>
      <c r="E31" s="5"/>
      <c r="F31" s="5"/>
    </row>
    <row r="32" spans="1:16" x14ac:dyDescent="0.25">
      <c r="A32" s="10"/>
      <c r="B32" s="9"/>
      <c r="C32" s="5"/>
      <c r="E32" s="5"/>
      <c r="F32" s="5"/>
    </row>
    <row r="33" spans="1:6" x14ac:dyDescent="0.25">
      <c r="A33" s="10"/>
      <c r="B33" s="9"/>
      <c r="C33" s="5"/>
      <c r="E33" s="5"/>
      <c r="F33" s="5"/>
    </row>
    <row r="34" spans="1:6" x14ac:dyDescent="0.25">
      <c r="A34" s="10"/>
      <c r="B34" s="9"/>
      <c r="C34" s="5"/>
      <c r="E34" s="5"/>
      <c r="F34" s="5"/>
    </row>
    <row r="35" spans="1:6" x14ac:dyDescent="0.25">
      <c r="A35" s="10"/>
      <c r="B35" s="9"/>
      <c r="C35" s="5"/>
      <c r="E35" s="5"/>
      <c r="F35" s="5"/>
    </row>
    <row r="36" spans="1:6" x14ac:dyDescent="0.25">
      <c r="A36" s="10"/>
      <c r="B36" s="9"/>
      <c r="C36" s="5"/>
      <c r="E36" s="5"/>
      <c r="F36" s="5"/>
    </row>
    <row r="37" spans="1:6" x14ac:dyDescent="0.25">
      <c r="A37" s="10"/>
      <c r="B37" s="9"/>
      <c r="C37" s="5"/>
      <c r="E37" s="5"/>
      <c r="F37" s="5"/>
    </row>
    <row r="38" spans="1:6" x14ac:dyDescent="0.25">
      <c r="B38" s="5"/>
      <c r="C38" s="5"/>
      <c r="E38" s="5"/>
      <c r="F38" s="5"/>
    </row>
    <row r="39" spans="1:6" x14ac:dyDescent="0.25">
      <c r="B39" s="5"/>
      <c r="C39" s="5"/>
      <c r="E39" s="5"/>
      <c r="F39" s="5"/>
    </row>
    <row r="40" spans="1:6" x14ac:dyDescent="0.25">
      <c r="B40" s="5"/>
    </row>
    <row r="41" spans="1:6" x14ac:dyDescent="0.25">
      <c r="B41" s="5"/>
    </row>
    <row r="42" spans="1:6" x14ac:dyDescent="0.25">
      <c r="B42" s="5"/>
    </row>
  </sheetData>
  <sheetProtection algorithmName="SHA-512" hashValue="xsMx77ae1He0tZekPRX7Di7c+6WgCkQtLoytHGasZV8TVGPdUSB+OPohZqHpVt5iFniCtNGlX/JnRSsGm+eZBA==" saltValue="E/0qulEpzlwc2pn5BJwmuQ==" spinCount="100000" sheet="1" objects="1" scenarios="1"/>
  <phoneticPr fontId="1" type="noConversion"/>
  <pageMargins left="0.78740157499999996" right="0.78740157499999996" top="0.984251969" bottom="0.984251969" header="0.5" footer="0.5"/>
  <pageSetup paperSize="9" orientation="portrait" r:id="rId1"/>
  <headerFooter alignWithMargins="0"/>
  <ignoredErrors>
    <ignoredError sqref="G22:G24 H22:H24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RAND-36 normkalkulator</vt:lpstr>
      <vt:lpstr>Talmateriale</vt:lpstr>
    </vt:vector>
  </TitlesOfParts>
  <Company>Høgskulen i Sogn og Fjordane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Roger Andersen</dc:creator>
  <cp:lastModifiedBy>JRA</cp:lastModifiedBy>
  <cp:lastPrinted>2010-09-30T09:02:24Z</cp:lastPrinted>
  <dcterms:created xsi:type="dcterms:W3CDTF">2006-11-20T11:40:07Z</dcterms:created>
  <dcterms:modified xsi:type="dcterms:W3CDTF">2022-11-24T13:58:29Z</dcterms:modified>
</cp:coreProperties>
</file>